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utomundial\Documentos\ATM - Excelencia Operacional\Rewire\Sendas de Valor\1. Pedidos Productos en Inventario (Ll Nue, SREE, CRAM, MAREE)\Pedidos Bogota\"/>
    </mc:Choice>
  </mc:AlternateContent>
  <xr:revisionPtr revIDLastSave="0" documentId="8_{AB3D1382-479B-4366-A760-1219983358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dido SREE y PREE" sheetId="1" r:id="rId1"/>
    <sheet name="No Modificar" sheetId="2" state="hidden" r:id="rId2"/>
  </sheets>
  <definedNames>
    <definedName name="_xlnm._FilterDatabase" localSheetId="1" hidden="1">'No Modificar'!$I$1:$I$101</definedName>
    <definedName name="Antioquia">'No Modificar'!$I$29:$I$35</definedName>
    <definedName name="Centro">'No Modificar'!$I$2:$I$11</definedName>
    <definedName name="Costa_Atlantica">'No Modificar'!$I$37:$I$41</definedName>
    <definedName name="Occidente">'No Modificar'!$I$13:$I$21</definedName>
    <definedName name="PREE_CRAM">'No Modificar'!$C$5</definedName>
    <definedName name="Santander">'No Modificar'!$I$23:$I$28</definedName>
    <definedName name="SREE">'No Modificar'!$C$2:$C$4</definedName>
    <definedName name="Tolima_Huila">'No Modificar'!$I$48:$I$52</definedName>
    <definedName name="Viejo_Caldas">'No Modificar'!$I$42:$I$45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3" i="1"/>
  <c r="L27" i="1" l="1"/>
  <c r="L28" i="1"/>
  <c r="L29" i="1"/>
  <c r="L30" i="1"/>
  <c r="L31" i="1"/>
  <c r="L32" i="1"/>
  <c r="L33" i="1"/>
  <c r="L34" i="1"/>
  <c r="L35" i="1"/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13" i="1"/>
  <c r="L36" i="1" l="1"/>
  <c r="L38" i="1"/>
  <c r="L37" i="1" l="1"/>
</calcChain>
</file>

<file path=xl/sharedStrings.xml><?xml version="1.0" encoding="utf-8"?>
<sst xmlns="http://schemas.openxmlformats.org/spreadsheetml/2006/main" count="207" uniqueCount="186">
  <si>
    <t>SOLICITUD DE PEDIDO SREE Y PREE AUTOMUNDIAL S.A.</t>
  </si>
  <si>
    <t>Fecha Pedido:</t>
  </si>
  <si>
    <t>4-5-20</t>
  </si>
  <si>
    <t>Automundial S.A.
Nit: 860001615-4</t>
  </si>
  <si>
    <t>Nombre/
Razón social:</t>
  </si>
  <si>
    <t>kaltire</t>
  </si>
  <si>
    <t>Autorizado Por:</t>
  </si>
  <si>
    <t>Nit/Cédula:</t>
  </si>
  <si>
    <t>Regional:</t>
  </si>
  <si>
    <t>Costa_Atlantica</t>
  </si>
  <si>
    <t>Código Asesor:</t>
  </si>
  <si>
    <t>BQ17 - BARRIOS SARMIENTO JHONY ENRI</t>
  </si>
  <si>
    <t>Sucursal:</t>
  </si>
  <si>
    <t>costa_Atlantica</t>
  </si>
  <si>
    <t>Dirección especial 
de entrega:</t>
  </si>
  <si>
    <t xml:space="preserve">puerto de barranquilla </t>
  </si>
  <si>
    <t>Orden de Compra:</t>
  </si>
  <si>
    <t>Placa:</t>
  </si>
  <si>
    <t>Nros. Marcaciones:</t>
  </si>
  <si>
    <t>Localización de Facturación:</t>
  </si>
  <si>
    <t>Observaciones</t>
  </si>
  <si>
    <t xml:space="preserve">devolver factura 51899 para poder facturar estas llantas </t>
  </si>
  <si>
    <t>TIQUETES</t>
  </si>
  <si>
    <t>DIMENSIÓN</t>
  </si>
  <si>
    <t>DISEÑO</t>
  </si>
  <si>
    <t>CÓDIGO
ARTÍCULO</t>
  </si>
  <si>
    <t>CATEGORÍA</t>
  </si>
  <si>
    <t>CONCEPTO ANDA CONFIADO</t>
  </si>
  <si>
    <t>UNID.</t>
  </si>
  <si>
    <t>PRECIO 
UNIT SIN IVA</t>
  </si>
  <si>
    <t>TOTAL UNITARIO</t>
  </si>
  <si>
    <t>Descuento %</t>
  </si>
  <si>
    <t>TOTAL</t>
  </si>
  <si>
    <t>44363581</t>
  </si>
  <si>
    <t>1800x25</t>
  </si>
  <si>
    <t>lisa</t>
  </si>
  <si>
    <t>SREE</t>
  </si>
  <si>
    <t>44298306</t>
  </si>
  <si>
    <t>280/75R22.5</t>
  </si>
  <si>
    <t>AVTP</t>
  </si>
  <si>
    <t>44298307</t>
  </si>
  <si>
    <t>44298313</t>
  </si>
  <si>
    <t>44298316</t>
  </si>
  <si>
    <t>44298317</t>
  </si>
  <si>
    <t>44298332</t>
  </si>
  <si>
    <t>SUBTOTAL</t>
  </si>
  <si>
    <t xml:space="preserve">% I.V.A. </t>
  </si>
  <si>
    <t>ANDA CONFIADO</t>
  </si>
  <si>
    <t>REGIONAL</t>
  </si>
  <si>
    <t>Plazos</t>
  </si>
  <si>
    <t>ASESOR</t>
  </si>
  <si>
    <t>129 / SREE / 6%</t>
  </si>
  <si>
    <t>Centro</t>
  </si>
  <si>
    <t>1 - EFECTIVO</t>
  </si>
  <si>
    <t>BG30 - ARCHILA LIZARAZO WILMER</t>
  </si>
  <si>
    <t xml:space="preserve">PREE_CRAM   </t>
  </si>
  <si>
    <t>151 / SREE / 8%</t>
  </si>
  <si>
    <t>Occidente</t>
  </si>
  <si>
    <t>2 - FACTURA A 30 DIAS</t>
  </si>
  <si>
    <t>BOV - VILLAMIL ROA MISAEL</t>
  </si>
  <si>
    <t>126 / Casco + SREE / 10%</t>
  </si>
  <si>
    <t>Antioquia</t>
  </si>
  <si>
    <t>3 - FACTURA A 60 DIAS</t>
  </si>
  <si>
    <t>BT1 - IRMA ESTUPIÑAN</t>
  </si>
  <si>
    <t>147 / CRAM / 6%</t>
  </si>
  <si>
    <t>Santander</t>
  </si>
  <si>
    <t>4 - FACTURA A 90 DIAS</t>
  </si>
  <si>
    <t>BT2 - BEJARANO SANDOVAL JHON</t>
  </si>
  <si>
    <t>5 - FACTURA A 45 DIAS</t>
  </si>
  <si>
    <t>BT26 - SALAMANCA PESCA CARLOS</t>
  </si>
  <si>
    <t>Tolima_Huila</t>
  </si>
  <si>
    <t>6 - FACTURA 30 y 60 DIAS</t>
  </si>
  <si>
    <t>BT33 - GARCIA WILCHES WILLIAM</t>
  </si>
  <si>
    <t>Boyaca</t>
  </si>
  <si>
    <t>7 - FACTURA 30,60 Y 90 D</t>
  </si>
  <si>
    <t>BT34 - MURILLO MELO MILENA</t>
  </si>
  <si>
    <t>Viejo_Caldas</t>
  </si>
  <si>
    <t>8 - FACT 30,60,90 Y 120</t>
  </si>
  <si>
    <t>BT35 - PORRAS MORA MANUEL</t>
  </si>
  <si>
    <t>Ecuador</t>
  </si>
  <si>
    <t>9 - CHEQUE 30 DIAS</t>
  </si>
  <si>
    <t>BT48 - PENAGOS VELOZA DAVID</t>
  </si>
  <si>
    <t>10 - CHEQUE 60 DIAS</t>
  </si>
  <si>
    <t>BT54 - LUGO BENITES JHON FREDY</t>
  </si>
  <si>
    <t>11 - CHEQUE 90 DIAS</t>
  </si>
  <si>
    <t>BTI - GERENCIA REGIONAL CENTRO</t>
  </si>
  <si>
    <t>12 - CHEQUE 45 DIAS</t>
  </si>
  <si>
    <t>PA10 - CEBALLOS YOBANI</t>
  </si>
  <si>
    <t>13 - CHEQUE  A 30 Y 60 D.</t>
  </si>
  <si>
    <t>CA15 - CIRO SANTOS MARIA FERNANDA</t>
  </si>
  <si>
    <t>14 - CHEQUE A 30,60 Y 90</t>
  </si>
  <si>
    <t>CA37 - GUSTAVO SARMIENTO</t>
  </si>
  <si>
    <t>15 - CHEQU 30,60,90 Y 120</t>
  </si>
  <si>
    <t>CA1 - SERVITECA CALI</t>
  </si>
  <si>
    <t>39 - FACTURA 2 DIAS</t>
  </si>
  <si>
    <t>CA6 - ANIBAL CADAVID</t>
  </si>
  <si>
    <t>40 - FACTURA A 120 DIAS</t>
  </si>
  <si>
    <t>CAY - MARTINEZ INCAPIE OLGA LUCIA</t>
  </si>
  <si>
    <t>41 - FACTURA A 90 Y 120 DIAS</t>
  </si>
  <si>
    <t>CAS - GERENCIA REGIONAL OCCIDENTE</t>
  </si>
  <si>
    <t>44 - FACTURA A 8 DIAS</t>
  </si>
  <si>
    <t>CAI - SERVITECA CENCAR</t>
  </si>
  <si>
    <t>50 - CHEQUE 8 DIAS</t>
  </si>
  <si>
    <t>CA27 - MENDEZ FERNANDO</t>
  </si>
  <si>
    <t>54 - CHEQUE 30,60,90,120,150,180</t>
  </si>
  <si>
    <t>CA17 - MENDEZ CALDERON RAFAEL FERNAND</t>
  </si>
  <si>
    <t>55 - FACTURA 30,60,90,120,150</t>
  </si>
  <si>
    <t>BGJ - JAIME SUAREZ</t>
  </si>
  <si>
    <t>CF - FENALCO VALLE 15 DIAS</t>
  </si>
  <si>
    <t>BGW - AVILA VICTOR</t>
  </si>
  <si>
    <t>RE - PLAN REFERENCIA 30 DIAS</t>
  </si>
  <si>
    <t>BG14 - RICO RIATIGA HECTOR ARMANDO</t>
  </si>
  <si>
    <t>SA - PLAN SANTANDER 8 DIAS</t>
  </si>
  <si>
    <t>BGI - CENTRO CAMIONERO BMG</t>
  </si>
  <si>
    <t>BG29 - HOYOS MIGUEL ANGEL</t>
  </si>
  <si>
    <t>BG31 - GOMEZ JAIME ANDRES</t>
  </si>
  <si>
    <t>MEY1 - ALEXANDER MONTOYA</t>
  </si>
  <si>
    <t>ME30 - OCHOA EDWIN ALEXANDER</t>
  </si>
  <si>
    <t>MEH - FRANCO VALENCIA IVAN</t>
  </si>
  <si>
    <t>MED - GERENCIA REGIONAL MEDELLIN</t>
  </si>
  <si>
    <t>ME18 - RINTHA DIANA</t>
  </si>
  <si>
    <t>ME1 - SERVITECA SABANETA AUTOMUNDIAL</t>
  </si>
  <si>
    <t>PEM - ROJAS OLARTE OSCAR HUMBERTO</t>
  </si>
  <si>
    <t>MEV - GUSTAVO SAMPEDRO</t>
  </si>
  <si>
    <t>BAG - SERVITECA BARRANQUILLA</t>
  </si>
  <si>
    <t>BQ19 - RIASCOS HEIDY</t>
  </si>
  <si>
    <t>BQ7 - DIRECCION REGIONAL COSTA</t>
  </si>
  <si>
    <t>CT1 - MAYERLIN RODRIGUEZ ESPINEL</t>
  </si>
  <si>
    <t>PE4 - TORO HENAO ADRIAN ALBERTO</t>
  </si>
  <si>
    <t>PE3 - PAYAN OSORIO MAURICIO</t>
  </si>
  <si>
    <t>PE11 - LADINO CHIQUITO CLISSMAN LEA</t>
  </si>
  <si>
    <t>PE5 - CDS PEREIRA</t>
  </si>
  <si>
    <t>PE1 - DIR REGIONAL EJE CAFETERO</t>
  </si>
  <si>
    <t>CAA - CARLOS BENJAMIN ORTEGA VILLOTA</t>
  </si>
  <si>
    <t>IB3 - PALACIOS DAWER</t>
  </si>
  <si>
    <t>NE6 - PARRA VARGAS JAVIER JOVANI</t>
  </si>
  <si>
    <t>BOJ - DIR REGIONAL TOLIMA-HUILA</t>
  </si>
  <si>
    <t>IBB - NARVAEZ MANUEL</t>
  </si>
  <si>
    <t>NEI - ALMACEN NEIVA</t>
  </si>
  <si>
    <t>AB10 - CAICEDO JAIME</t>
  </si>
  <si>
    <t>BAE - QUIROZ NEIR JOSE</t>
  </si>
  <si>
    <t>BAR - ARIAS RIVERA CARLOS JAVIER</t>
  </si>
  <si>
    <t>BG3 - ALMACEN PLANTA GIRON</t>
  </si>
  <si>
    <t>BGO - GERENCIA REGIONAL SANTANDERES</t>
  </si>
  <si>
    <t>BOH - LILIANA ALVAREZ</t>
  </si>
  <si>
    <t>BQ16 - ELKIN DAVID MORELO</t>
  </si>
  <si>
    <t>BT62 - MENDOZA USECHE CARLOS ANDRES</t>
  </si>
  <si>
    <t>BYH - HIGUERA BOLIVAR LADY DIAHANN</t>
  </si>
  <si>
    <t>BYI - GERENCIA REGIONAL BOYACA</t>
  </si>
  <si>
    <t>BYK - CORTES CARLOS ARTURO</t>
  </si>
  <si>
    <t>BYL - PEDRAZA GLORIA MERCEDES</t>
  </si>
  <si>
    <t>YO3 - EDWIN MAURICIO ALVAREZ PARAL</t>
  </si>
  <si>
    <t>YOP - CENTRO DE SERVICIOS YOPAL</t>
  </si>
  <si>
    <t>MEJ - VENDEDOR - AUTOFAX</t>
  </si>
  <si>
    <t>E024 - JEISSON BULLA</t>
  </si>
  <si>
    <t>E025 - JONATHAN DIEZ</t>
  </si>
  <si>
    <t>E026 - RICARDO MANA</t>
  </si>
  <si>
    <t>E028 - JORGE PACHON</t>
  </si>
  <si>
    <t>E007 - CESAR PROCEL</t>
  </si>
  <si>
    <t>E029 - YULI PILAY</t>
  </si>
  <si>
    <t>E005  CRISTIAN ZAMBRANO</t>
  </si>
  <si>
    <t>E003 - BODEGA 810</t>
  </si>
  <si>
    <t>E027 - ALFREDO MUÑOZ</t>
  </si>
  <si>
    <t>E004 - BODEGA 820</t>
  </si>
  <si>
    <t>E021 - GUAYAQUIL</t>
  </si>
  <si>
    <t>E017 - MANABI</t>
  </si>
  <si>
    <t>0001 - LAURA POZZALLO</t>
  </si>
  <si>
    <t>CA19 - MEDINA GIRALDO BRAYAN</t>
  </si>
  <si>
    <t>CAR - PATINO RICARDO</t>
  </si>
  <si>
    <t>ME21 - BUSTAMANTE SANDRA MILENA</t>
  </si>
  <si>
    <t>ME23 - ROBLES ECHAVARRIA RICARDO</t>
  </si>
  <si>
    <t>MED1 - MORALES RESTREPO HECTOR ALEJAN</t>
  </si>
  <si>
    <t>BT16 - OSCAR AREVALO PINEDA</t>
  </si>
  <si>
    <t>BT21 - SAENZ KELLY JOHANNA</t>
  </si>
  <si>
    <t>BT22 - ARCILA MEJIA JAIME</t>
  </si>
  <si>
    <t>BT4 - ALMACEN No. 4</t>
  </si>
  <si>
    <t>BT56 - GARCIA SONIA MARCELA</t>
  </si>
  <si>
    <t>BT63 - PENAGOS ROJAS ANGELICA MARIA</t>
  </si>
  <si>
    <t>BTA - BOLIVAR PEDRO C-BTA</t>
  </si>
  <si>
    <t>BTA2 - SEA COMPETITIVO</t>
  </si>
  <si>
    <t>BTA5 - ALONSO SOFIA</t>
  </si>
  <si>
    <t>BTB - FIGUEROA LUIS C-BTA</t>
  </si>
  <si>
    <t>BTK - CASTIBLANCO OR C-BTA</t>
  </si>
  <si>
    <t>BYG - SALAMANCA DIEGO ANDRES</t>
  </si>
  <si>
    <t>PED - PINZON EDISON</t>
  </si>
  <si>
    <t>PEE - JAMES CASTELLANOS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</si>
</sst>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3">
    <font>
      <sz val="11"/>
      <color theme="1"/>
      <name val="Calibri"/>
      <family val="2"/>
      <scheme val="minor"/>
    </font>
    <font>
      <sz val="12"/>
      <name val="SyntaxBold"/>
    </font>
    <font>
      <b/>
      <sz val="18"/>
      <color indexed="9"/>
      <name val="SyntaxBold"/>
    </font>
    <font>
      <b/>
      <sz val="10"/>
      <name val="SyntaxBold"/>
    </font>
    <font>
      <b/>
      <sz val="11"/>
      <color indexed="9"/>
      <name val="SyntaxBold"/>
    </font>
    <font>
      <sz val="11"/>
      <name val="SyntaxBold"/>
    </font>
    <font>
      <b/>
      <sz val="11"/>
      <name val="SyntaxBold"/>
    </font>
    <font>
      <b/>
      <sz val="11"/>
      <color theme="1"/>
      <name val="Calibri"/>
      <family val="2"/>
      <scheme val="minor"/>
    </font>
    <font>
      <b/>
      <sz val="11"/>
      <color theme="0"/>
      <name val="SyntaxBold"/>
    </font>
    <font>
      <b/>
      <sz val="12"/>
      <name val="Calibri"/>
      <family val="2"/>
      <scheme val="minor"/>
    </font>
    <font>
      <b/>
      <sz val="10"/>
      <color indexed="9"/>
      <name val="SyntaxBold"/>
    </font>
    <font>
      <b/>
      <sz val="18"/>
      <name val="Calibri"/>
      <family val="2"/>
      <scheme val="minor"/>
    </font>
    <font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hair">
        <color indexed="55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/>
      <diagonal/>
    </border>
    <border>
      <left style="thin">
        <color indexed="22"/>
      </left>
      <right/>
      <top style="medium">
        <color indexed="64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 style="medium">
        <color indexed="64"/>
      </top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2" borderId="28" xfId="0" applyFont="1" applyFill="1" applyBorder="1" applyAlignment="1" applyProtection="1">
      <alignment vertical="center"/>
      <protection locked="0"/>
    </xf>
    <xf numFmtId="0" fontId="1" fillId="2" borderId="29" xfId="0" applyFont="1" applyFill="1" applyBorder="1" applyAlignment="1" applyProtection="1">
      <alignment vertical="center"/>
      <protection locked="0"/>
    </xf>
    <xf numFmtId="0" fontId="1" fillId="2" borderId="30" xfId="0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9" fontId="0" fillId="4" borderId="52" xfId="0" applyNumberFormat="1" applyFill="1" applyBorder="1" applyAlignment="1" applyProtection="1">
      <alignment vertical="center"/>
      <protection locked="0"/>
    </xf>
    <xf numFmtId="0" fontId="4" fillId="5" borderId="45" xfId="0" applyFont="1" applyFill="1" applyBorder="1" applyAlignment="1" applyProtection="1">
      <alignment horizontal="center" vertical="center"/>
      <protection locked="0"/>
    </xf>
    <xf numFmtId="0" fontId="4" fillId="5" borderId="47" xfId="0" applyFont="1" applyFill="1" applyBorder="1" applyAlignment="1" applyProtection="1">
      <alignment horizontal="center" vertical="center"/>
      <protection locked="0"/>
    </xf>
    <xf numFmtId="0" fontId="4" fillId="5" borderId="47" xfId="0" applyFont="1" applyFill="1" applyBorder="1" applyAlignment="1" applyProtection="1">
      <alignment horizontal="center" vertical="center" wrapText="1"/>
      <protection locked="0"/>
    </xf>
    <xf numFmtId="0" fontId="10" fillId="5" borderId="47" xfId="0" applyFont="1" applyFill="1" applyBorder="1" applyAlignment="1" applyProtection="1">
      <alignment horizontal="center" vertical="center" wrapText="1"/>
      <protection locked="0"/>
    </xf>
    <xf numFmtId="0" fontId="4" fillId="5" borderId="46" xfId="0" applyFont="1" applyFill="1" applyBorder="1" applyAlignment="1" applyProtection="1">
      <alignment horizontal="center" vertical="center" wrapText="1"/>
      <protection locked="0"/>
    </xf>
    <xf numFmtId="0" fontId="4" fillId="5" borderId="48" xfId="0" applyFont="1" applyFill="1" applyBorder="1" applyAlignment="1" applyProtection="1">
      <alignment horizontal="center" vertical="center" wrapText="1"/>
      <protection locked="0"/>
    </xf>
    <xf numFmtId="49" fontId="5" fillId="4" borderId="43" xfId="0" applyNumberFormat="1" applyFont="1" applyFill="1" applyBorder="1" applyAlignment="1" applyProtection="1">
      <alignment horizontal="center"/>
      <protection locked="0"/>
    </xf>
    <xf numFmtId="49" fontId="5" fillId="4" borderId="35" xfId="0" applyNumberFormat="1" applyFont="1" applyFill="1" applyBorder="1" applyAlignment="1" applyProtection="1">
      <alignment horizontal="center"/>
      <protection locked="0"/>
    </xf>
    <xf numFmtId="0" fontId="5" fillId="4" borderId="35" xfId="0" applyFont="1" applyFill="1" applyBorder="1" applyAlignment="1" applyProtection="1">
      <alignment horizontal="left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3" fontId="5" fillId="4" borderId="35" xfId="0" applyNumberFormat="1" applyFont="1" applyFill="1" applyBorder="1" applyAlignment="1" applyProtection="1">
      <alignment horizontal="center"/>
      <protection locked="0"/>
    </xf>
    <xf numFmtId="49" fontId="5" fillId="4" borderId="31" xfId="0" applyNumberFormat="1" applyFont="1" applyFill="1" applyBorder="1" applyAlignment="1" applyProtection="1">
      <alignment horizontal="center"/>
      <protection locked="0"/>
    </xf>
    <xf numFmtId="49" fontId="5" fillId="4" borderId="3" xfId="0" applyNumberFormat="1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4" fontId="5" fillId="4" borderId="3" xfId="0" applyNumberFormat="1" applyFont="1" applyFill="1" applyBorder="1" applyAlignment="1" applyProtection="1">
      <alignment horizontal="right"/>
      <protection locked="0"/>
    </xf>
    <xf numFmtId="49" fontId="5" fillId="4" borderId="33" xfId="0" applyNumberFormat="1" applyFont="1" applyFill="1" applyBorder="1" applyAlignment="1" applyProtection="1">
      <alignment horizontal="center"/>
      <protection locked="0"/>
    </xf>
    <xf numFmtId="49" fontId="5" fillId="4" borderId="34" xfId="0" applyNumberFormat="1" applyFont="1" applyFill="1" applyBorder="1" applyAlignment="1" applyProtection="1">
      <alignment horizont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3" fontId="5" fillId="4" borderId="34" xfId="0" applyNumberFormat="1" applyFont="1" applyFill="1" applyBorder="1" applyAlignment="1" applyProtection="1">
      <alignment horizontal="center"/>
      <protection locked="0"/>
    </xf>
    <xf numFmtId="4" fontId="5" fillId="4" borderId="7" xfId="0" applyNumberFormat="1" applyFont="1" applyFill="1" applyBorder="1" applyAlignment="1" applyProtection="1">
      <alignment horizontal="right"/>
      <protection locked="0"/>
    </xf>
    <xf numFmtId="0" fontId="5" fillId="4" borderId="16" xfId="0" applyFont="1" applyFill="1" applyBorder="1" applyProtection="1">
      <protection locked="0"/>
    </xf>
    <xf numFmtId="4" fontId="6" fillId="6" borderId="18" xfId="0" applyNumberFormat="1" applyFont="1" applyFill="1" applyBorder="1" applyAlignment="1" applyProtection="1">
      <alignment horizontal="right"/>
      <protection locked="0"/>
    </xf>
    <xf numFmtId="0" fontId="4" fillId="5" borderId="50" xfId="0" applyFont="1" applyFill="1" applyBorder="1" applyAlignment="1" applyProtection="1">
      <alignment horizontal="center" vertical="center"/>
      <protection locked="0"/>
    </xf>
    <xf numFmtId="4" fontId="6" fillId="6" borderId="19" xfId="0" applyNumberFormat="1" applyFont="1" applyFill="1" applyBorder="1" applyAlignment="1" applyProtection="1">
      <alignment horizontal="right"/>
      <protection locked="0"/>
    </xf>
    <xf numFmtId="0" fontId="5" fillId="4" borderId="51" xfId="0" applyFont="1" applyFill="1" applyBorder="1" applyProtection="1">
      <protection locked="0"/>
    </xf>
    <xf numFmtId="4" fontId="6" fillId="6" borderId="21" xfId="0" applyNumberFormat="1" applyFont="1" applyFill="1" applyBorder="1" applyAlignment="1" applyProtection="1">
      <alignment horizontal="right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4" fontId="5" fillId="4" borderId="35" xfId="0" applyNumberFormat="1" applyFont="1" applyFill="1" applyBorder="1" applyAlignment="1" applyProtection="1">
      <alignment horizontal="right"/>
      <protection hidden="1"/>
    </xf>
    <xf numFmtId="4" fontId="6" fillId="6" borderId="44" xfId="0" applyNumberFormat="1" applyFont="1" applyFill="1" applyBorder="1" applyAlignment="1" applyProtection="1">
      <alignment horizontal="right"/>
      <protection hidden="1"/>
    </xf>
    <xf numFmtId="4" fontId="6" fillId="6" borderId="32" xfId="0" applyNumberFormat="1" applyFont="1" applyFill="1" applyBorder="1" applyAlignment="1" applyProtection="1">
      <alignment horizontal="right"/>
      <protection hidden="1"/>
    </xf>
    <xf numFmtId="4" fontId="6" fillId="6" borderId="42" xfId="0" applyNumberFormat="1" applyFont="1" applyFill="1" applyBorder="1" applyAlignment="1" applyProtection="1">
      <alignment horizontal="right"/>
      <protection hidden="1"/>
    </xf>
    <xf numFmtId="0" fontId="7" fillId="4" borderId="43" xfId="0" applyFont="1" applyFill="1" applyBorder="1" applyAlignment="1" applyProtection="1">
      <alignment horizontal="right" vertical="center"/>
      <protection locked="0"/>
    </xf>
    <xf numFmtId="0" fontId="7" fillId="4" borderId="31" xfId="0" applyFont="1" applyFill="1" applyBorder="1" applyAlignment="1" applyProtection="1">
      <alignment horizontal="right" vertical="center" wrapText="1"/>
      <protection locked="0"/>
    </xf>
    <xf numFmtId="0" fontId="7" fillId="4" borderId="31" xfId="0" applyFont="1" applyFill="1" applyBorder="1" applyAlignment="1" applyProtection="1">
      <alignment horizontal="right" vertical="center"/>
      <protection locked="0"/>
    </xf>
    <xf numFmtId="14" fontId="7" fillId="4" borderId="31" xfId="0" applyNumberFormat="1" applyFont="1" applyFill="1" applyBorder="1" applyAlignment="1" applyProtection="1">
      <alignment horizontal="right" vertical="center"/>
      <protection locked="0"/>
    </xf>
    <xf numFmtId="14" fontId="7" fillId="4" borderId="41" xfId="0" applyNumberFormat="1" applyFont="1" applyFill="1" applyBorder="1" applyAlignment="1" applyProtection="1">
      <alignment horizontal="right" vertical="center"/>
      <protection locked="0"/>
    </xf>
    <xf numFmtId="0" fontId="7" fillId="4" borderId="3" xfId="0" applyFont="1" applyFill="1" applyBorder="1" applyAlignment="1" applyProtection="1">
      <alignment horizontal="right" vertical="center"/>
      <protection locked="0"/>
    </xf>
    <xf numFmtId="14" fontId="7" fillId="4" borderId="3" xfId="0" applyNumberFormat="1" applyFont="1" applyFill="1" applyBorder="1" applyAlignment="1" applyProtection="1">
      <alignment horizontal="right" vertical="center" wrapText="1"/>
      <protection locked="0"/>
    </xf>
    <xf numFmtId="14" fontId="7" fillId="4" borderId="3" xfId="0" applyNumberFormat="1" applyFont="1" applyFill="1" applyBorder="1" applyAlignment="1" applyProtection="1">
      <alignment horizontal="right" vertical="center"/>
      <protection locked="0"/>
    </xf>
    <xf numFmtId="4" fontId="5" fillId="4" borderId="24" xfId="0" applyNumberFormat="1" applyFont="1" applyFill="1" applyBorder="1" applyAlignment="1" applyProtection="1">
      <alignment horizontal="center"/>
      <protection locked="0"/>
    </xf>
    <xf numFmtId="4" fontId="5" fillId="4" borderId="5" xfId="0" applyNumberFormat="1" applyFont="1" applyFill="1" applyBorder="1" applyAlignment="1" applyProtection="1">
      <alignment horizontal="center"/>
      <protection locked="0"/>
    </xf>
    <xf numFmtId="4" fontId="5" fillId="4" borderId="22" xfId="0" applyNumberFormat="1" applyFont="1" applyFill="1" applyBorder="1" applyAlignment="1" applyProtection="1">
      <alignment horizontal="center"/>
      <protection locked="0"/>
    </xf>
    <xf numFmtId="49" fontId="0" fillId="4" borderId="38" xfId="0" applyNumberFormat="1" applyFill="1" applyBorder="1" applyAlignment="1" applyProtection="1">
      <alignment vertical="center"/>
      <protection locked="0"/>
    </xf>
    <xf numFmtId="49" fontId="0" fillId="4" borderId="40" xfId="0" applyNumberFormat="1" applyFill="1" applyBorder="1" applyAlignment="1" applyProtection="1">
      <alignment vertical="center"/>
      <protection locked="0"/>
    </xf>
    <xf numFmtId="49" fontId="0" fillId="4" borderId="39" xfId="0" applyNumberFormat="1" applyFill="1" applyBorder="1" applyAlignment="1" applyProtection="1">
      <alignment vertical="center"/>
      <protection locked="0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0" fontId="2" fillId="3" borderId="30" xfId="0" applyFont="1" applyFill="1" applyBorder="1" applyAlignment="1" applyProtection="1">
      <alignment horizontal="center" vertical="center"/>
      <protection locked="0"/>
    </xf>
    <xf numFmtId="49" fontId="7" fillId="4" borderId="5" xfId="0" applyNumberFormat="1" applyFont="1" applyFill="1" applyBorder="1" applyAlignment="1" applyProtection="1">
      <alignment horizontal="center" vertical="center"/>
      <protection locked="0"/>
    </xf>
    <xf numFmtId="49" fontId="7" fillId="4" borderId="4" xfId="0" applyNumberFormat="1" applyFon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center" vertical="center" wrapText="1" shrinkToFit="1"/>
      <protection locked="0"/>
    </xf>
    <xf numFmtId="0" fontId="0" fillId="4" borderId="4" xfId="0" applyFill="1" applyBorder="1" applyAlignment="1" applyProtection="1">
      <alignment horizontal="center" vertical="center" wrapText="1" shrinkToFit="1"/>
      <protection locked="0"/>
    </xf>
    <xf numFmtId="164" fontId="11" fillId="4" borderId="36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center" vertical="center"/>
      <protection locked="0"/>
    </xf>
    <xf numFmtId="164" fontId="12" fillId="4" borderId="10" xfId="0" applyNumberFormat="1" applyFont="1" applyFill="1" applyBorder="1" applyAlignment="1" applyProtection="1">
      <alignment horizontal="center" vertical="center"/>
      <protection locked="0"/>
    </xf>
    <xf numFmtId="164" fontId="12" fillId="4" borderId="23" xfId="0" applyNumberFormat="1" applyFont="1" applyFill="1" applyBorder="1" applyAlignment="1" applyProtection="1">
      <alignment horizontal="center" vertical="center"/>
      <protection locked="0"/>
    </xf>
    <xf numFmtId="164" fontId="12" fillId="4" borderId="0" xfId="0" applyNumberFormat="1" applyFont="1" applyFill="1" applyAlignment="1" applyProtection="1">
      <alignment horizontal="center" vertical="center"/>
      <protection locked="0"/>
    </xf>
    <xf numFmtId="164" fontId="12" fillId="4" borderId="12" xfId="0" applyNumberFormat="1" applyFont="1" applyFill="1" applyBorder="1" applyAlignment="1" applyProtection="1">
      <alignment horizontal="center" vertical="center"/>
      <protection locked="0"/>
    </xf>
    <xf numFmtId="49" fontId="7" fillId="4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4" borderId="6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4" borderId="37" xfId="0" applyNumberFormat="1" applyFont="1" applyFill="1" applyBorder="1" applyAlignment="1" applyProtection="1">
      <alignment horizontal="center" vertical="center"/>
      <protection locked="0"/>
    </xf>
    <xf numFmtId="49" fontId="9" fillId="4" borderId="49" xfId="0" applyNumberFormat="1" applyFont="1" applyFill="1" applyBorder="1" applyAlignment="1" applyProtection="1">
      <alignment horizontal="center" vertical="center"/>
      <protection locked="0"/>
    </xf>
    <xf numFmtId="49" fontId="9" fillId="4" borderId="53" xfId="0" applyNumberFormat="1" applyFont="1" applyFill="1" applyBorder="1" applyAlignment="1" applyProtection="1">
      <alignment horizontal="center" vertical="center"/>
      <protection locked="0"/>
    </xf>
    <xf numFmtId="49" fontId="7" fillId="4" borderId="6" xfId="0" applyNumberFormat="1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horizontal="center" vertical="center"/>
      <protection locked="0"/>
    </xf>
    <xf numFmtId="0" fontId="7" fillId="4" borderId="35" xfId="0" applyFont="1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 wrapText="1" shrinkToFit="1"/>
      <protection locked="0"/>
    </xf>
    <xf numFmtId="0" fontId="0" fillId="4" borderId="35" xfId="0" applyFill="1" applyBorder="1" applyAlignment="1" applyProtection="1">
      <alignment horizontal="center" vertical="center" wrapText="1" shrinkToFit="1"/>
      <protection locked="0"/>
    </xf>
    <xf numFmtId="0" fontId="4" fillId="5" borderId="17" xfId="0" applyFont="1" applyFill="1" applyBorder="1" applyAlignment="1" applyProtection="1">
      <alignment horizontal="center" vertical="center"/>
      <protection locked="0"/>
    </xf>
    <xf numFmtId="0" fontId="4" fillId="5" borderId="55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5" borderId="56" xfId="0" applyFont="1" applyFill="1" applyBorder="1" applyAlignment="1" applyProtection="1">
      <alignment horizontal="center" vertical="center"/>
      <protection locked="0"/>
    </xf>
    <xf numFmtId="10" fontId="3" fillId="4" borderId="54" xfId="0" applyNumberFormat="1" applyFont="1" applyFill="1" applyBorder="1" applyAlignment="1" applyProtection="1">
      <alignment horizontal="center" vertical="center"/>
      <protection locked="0"/>
    </xf>
    <xf numFmtId="10" fontId="3" fillId="4" borderId="50" xfId="0" applyNumberFormat="1" applyFont="1" applyFill="1" applyBorder="1" applyAlignment="1" applyProtection="1">
      <alignment horizontal="center" vertical="center"/>
      <protection locked="0"/>
    </xf>
    <xf numFmtId="0" fontId="4" fillId="3" borderId="28" xfId="0" applyFont="1" applyFill="1" applyBorder="1" applyAlignment="1" applyProtection="1">
      <alignment horizontal="center" vertical="center"/>
      <protection locked="0"/>
    </xf>
    <xf numFmtId="0" fontId="4" fillId="3" borderId="29" xfId="0" applyFont="1" applyFill="1" applyBorder="1" applyAlignment="1" applyProtection="1">
      <alignment horizontal="center" vertical="center"/>
      <protection locked="0"/>
    </xf>
    <xf numFmtId="0" fontId="4" fillId="3" borderId="30" xfId="0" applyFont="1" applyFill="1" applyBorder="1" applyAlignment="1" applyProtection="1">
      <alignment horizontal="center" vertical="center"/>
      <protection locked="0"/>
    </xf>
    <xf numFmtId="14" fontId="7" fillId="4" borderId="13" xfId="0" applyNumberFormat="1" applyFont="1" applyFill="1" applyBorder="1" applyAlignment="1" applyProtection="1">
      <alignment horizontal="center" vertical="center"/>
      <protection locked="0"/>
    </xf>
    <xf numFmtId="14" fontId="7" fillId="4" borderId="14" xfId="0" applyNumberFormat="1" applyFont="1" applyFill="1" applyBorder="1" applyAlignment="1" applyProtection="1">
      <alignment horizontal="center" vertical="center"/>
      <protection locked="0"/>
    </xf>
    <xf numFmtId="14" fontId="7" fillId="4" borderId="15" xfId="0" applyNumberFormat="1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/>
      <protection locked="0"/>
    </xf>
    <xf numFmtId="0" fontId="8" fillId="0" borderId="9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8" fillId="0" borderId="11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8" fillId="0" borderId="15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2</xdr:row>
      <xdr:rowOff>102234</xdr:rowOff>
    </xdr:from>
    <xdr:to>
      <xdr:col>11</xdr:col>
      <xdr:colOff>552451</xdr:colOff>
      <xdr:row>4</xdr:row>
      <xdr:rowOff>38099</xdr:rowOff>
    </xdr:to>
    <xdr:pic>
      <xdr:nvPicPr>
        <xdr:cNvPr id="2" name="Imagen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702309"/>
          <a:ext cx="3400426" cy="669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B050"/>
  </sheetPr>
  <dimension ref="A1:M39"/>
  <sheetViews>
    <sheetView tabSelected="1" topLeftCell="A11" workbookViewId="0">
      <selection activeCell="B16" sqref="B16"/>
    </sheetView>
  </sheetViews>
  <sheetFormatPr defaultColWidth="11.42578125" defaultRowHeight="15"/>
  <cols>
    <col min="1" max="1" width="3.7109375" style="8" customWidth="1"/>
    <col min="2" max="2" width="17.85546875" style="8" bestFit="1" customWidth="1"/>
    <col min="3" max="3" width="15.85546875" style="8" customWidth="1"/>
    <col min="4" max="4" width="9.28515625" style="8" bestFit="1" customWidth="1"/>
    <col min="5" max="5" width="17.7109375" style="8" customWidth="1"/>
    <col min="6" max="6" width="15.7109375" style="8" bestFit="1" customWidth="1"/>
    <col min="7" max="7" width="19.7109375" style="8" customWidth="1"/>
    <col min="8" max="8" width="6.85546875" style="8" bestFit="1" customWidth="1"/>
    <col min="9" max="9" width="14.28515625" style="8" customWidth="1"/>
    <col min="10" max="10" width="13.42578125" style="8" customWidth="1"/>
    <col min="11" max="11" width="12.140625" style="8" customWidth="1"/>
    <col min="12" max="12" width="13" style="8" bestFit="1" customWidth="1"/>
    <col min="13" max="13" width="3.7109375" style="8" customWidth="1"/>
    <col min="14" max="16384" width="11.42578125" style="8"/>
  </cols>
  <sheetData>
    <row r="1" spans="1:13" ht="18.75" customHeight="1" thickBot="1">
      <c r="A1" s="57"/>
      <c r="B1" s="5"/>
      <c r="C1" s="6"/>
      <c r="D1" s="6"/>
      <c r="E1" s="6"/>
      <c r="F1" s="6"/>
      <c r="G1" s="6"/>
      <c r="H1" s="6"/>
      <c r="I1" s="6"/>
      <c r="J1" s="6"/>
      <c r="K1" s="6"/>
      <c r="L1" s="7"/>
      <c r="M1" s="57"/>
    </row>
    <row r="2" spans="1:13" ht="28.5" customHeight="1" thickBot="1">
      <c r="A2" s="58"/>
      <c r="B2" s="62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4"/>
      <c r="M2" s="58"/>
    </row>
    <row r="3" spans="1:13" ht="18" customHeight="1">
      <c r="A3" s="58"/>
      <c r="B3" s="43" t="s">
        <v>1</v>
      </c>
      <c r="C3" s="78" t="s">
        <v>2</v>
      </c>
      <c r="D3" s="79"/>
      <c r="E3" s="79"/>
      <c r="F3" s="79"/>
      <c r="G3" s="80"/>
      <c r="H3" s="69" t="s">
        <v>3</v>
      </c>
      <c r="I3" s="70"/>
      <c r="J3" s="70"/>
      <c r="K3" s="70"/>
      <c r="L3" s="71"/>
      <c r="M3" s="58"/>
    </row>
    <row r="4" spans="1:13" ht="39.950000000000003" customHeight="1">
      <c r="A4" s="58"/>
      <c r="B4" s="44" t="s">
        <v>4</v>
      </c>
      <c r="C4" s="75" t="s">
        <v>5</v>
      </c>
      <c r="D4" s="76"/>
      <c r="E4" s="77"/>
      <c r="F4" s="82" t="s">
        <v>6</v>
      </c>
      <c r="G4" s="84"/>
      <c r="H4" s="72"/>
      <c r="I4" s="73"/>
      <c r="J4" s="73"/>
      <c r="K4" s="73"/>
      <c r="L4" s="74"/>
      <c r="M4" s="58"/>
    </row>
    <row r="5" spans="1:13" ht="18" customHeight="1">
      <c r="A5" s="58"/>
      <c r="B5" s="45" t="s">
        <v>7</v>
      </c>
      <c r="C5" s="65"/>
      <c r="D5" s="81"/>
      <c r="E5" s="66"/>
      <c r="F5" s="83"/>
      <c r="G5" s="85"/>
      <c r="H5" s="72"/>
      <c r="I5" s="73"/>
      <c r="J5" s="73"/>
      <c r="K5" s="73"/>
      <c r="L5" s="74"/>
      <c r="M5" s="58"/>
    </row>
    <row r="6" spans="1:13" ht="18" customHeight="1">
      <c r="A6" s="58"/>
      <c r="B6" s="45" t="s">
        <v>8</v>
      </c>
      <c r="C6" s="65" t="s">
        <v>9</v>
      </c>
      <c r="D6" s="66"/>
      <c r="E6" s="48" t="s">
        <v>10</v>
      </c>
      <c r="F6" s="65" t="s">
        <v>11</v>
      </c>
      <c r="G6" s="66"/>
      <c r="H6" s="72"/>
      <c r="I6" s="73"/>
      <c r="J6" s="73"/>
      <c r="K6" s="73"/>
      <c r="L6" s="74"/>
      <c r="M6" s="58"/>
    </row>
    <row r="7" spans="1:13" ht="35.1" customHeight="1">
      <c r="A7" s="58"/>
      <c r="B7" s="44" t="s">
        <v>12</v>
      </c>
      <c r="C7" s="65" t="s">
        <v>13</v>
      </c>
      <c r="D7" s="66"/>
      <c r="E7" s="49" t="s">
        <v>14</v>
      </c>
      <c r="F7" s="67" t="s">
        <v>15</v>
      </c>
      <c r="G7" s="68"/>
      <c r="H7" s="72"/>
      <c r="I7" s="73"/>
      <c r="J7" s="73"/>
      <c r="K7" s="73"/>
      <c r="L7" s="74"/>
      <c r="M7" s="58"/>
    </row>
    <row r="8" spans="1:13" ht="18" customHeight="1">
      <c r="A8" s="58"/>
      <c r="B8" s="46" t="s">
        <v>16</v>
      </c>
      <c r="C8" s="65"/>
      <c r="D8" s="66"/>
      <c r="E8" s="50" t="s">
        <v>17</v>
      </c>
      <c r="F8" s="65"/>
      <c r="G8" s="66"/>
      <c r="H8" s="72"/>
      <c r="I8" s="73"/>
      <c r="J8" s="73"/>
      <c r="K8" s="73"/>
      <c r="L8" s="74"/>
      <c r="M8" s="58"/>
    </row>
    <row r="9" spans="1:13" ht="35.1" customHeight="1" thickBot="1">
      <c r="A9" s="58"/>
      <c r="B9" s="47" t="s">
        <v>18</v>
      </c>
      <c r="C9" s="54"/>
      <c r="D9" s="55"/>
      <c r="E9" s="56"/>
      <c r="F9" s="49" t="s">
        <v>19</v>
      </c>
      <c r="G9" s="9"/>
      <c r="H9" s="72"/>
      <c r="I9" s="73"/>
      <c r="J9" s="73"/>
      <c r="K9" s="73"/>
      <c r="L9" s="74"/>
      <c r="M9" s="58"/>
    </row>
    <row r="10" spans="1:13" ht="15.75" customHeight="1" thickBot="1">
      <c r="A10" s="59"/>
      <c r="B10" s="92" t="s">
        <v>20</v>
      </c>
      <c r="C10" s="93"/>
      <c r="D10" s="93"/>
      <c r="E10" s="93"/>
      <c r="F10" s="93"/>
      <c r="G10" s="93"/>
      <c r="H10" s="93"/>
      <c r="I10" s="93"/>
      <c r="J10" s="93"/>
      <c r="K10" s="93"/>
      <c r="L10" s="94"/>
      <c r="M10" s="61"/>
    </row>
    <row r="11" spans="1:13" ht="87" customHeight="1" thickBot="1">
      <c r="A11" s="59"/>
      <c r="B11" s="95" t="s">
        <v>21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61"/>
    </row>
    <row r="12" spans="1:13" ht="30.75" thickBot="1">
      <c r="A12" s="59"/>
      <c r="B12" s="10" t="s">
        <v>22</v>
      </c>
      <c r="C12" s="11" t="s">
        <v>23</v>
      </c>
      <c r="D12" s="11" t="s">
        <v>24</v>
      </c>
      <c r="E12" s="12" t="s">
        <v>25</v>
      </c>
      <c r="F12" s="11" t="s">
        <v>26</v>
      </c>
      <c r="G12" s="13" t="s">
        <v>27</v>
      </c>
      <c r="H12" s="11" t="s">
        <v>28</v>
      </c>
      <c r="I12" s="13" t="s">
        <v>29</v>
      </c>
      <c r="J12" s="12" t="s">
        <v>30</v>
      </c>
      <c r="K12" s="14" t="s">
        <v>31</v>
      </c>
      <c r="L12" s="15" t="s">
        <v>32</v>
      </c>
      <c r="M12" s="61"/>
    </row>
    <row r="13" spans="1:13" ht="15.95" customHeight="1">
      <c r="A13" s="59"/>
      <c r="B13" s="16" t="s">
        <v>33</v>
      </c>
      <c r="C13" s="17" t="s">
        <v>34</v>
      </c>
      <c r="D13" s="17" t="s">
        <v>35</v>
      </c>
      <c r="E13" s="17"/>
      <c r="F13" s="18" t="s">
        <v>36</v>
      </c>
      <c r="G13" s="19"/>
      <c r="H13" s="20">
        <v>1</v>
      </c>
      <c r="I13" s="26">
        <v>3515815</v>
      </c>
      <c r="J13" s="39">
        <f>IF(G13='No Modificar'!$C$4,((I13*1.1)*(1+$J$37)),IF(G13='No Modificar'!$C$2,((I13*1.06)*(1+$J$37)),IF(G13='No Modificar'!$C$5,((I13*1.06)*(1+$J$37)),IF(G13='No Modificar'!$C$3,((I13*1.08)*(1+$J$37)),(I13*(1+$J$37))))))</f>
        <v>4183819.8499999996</v>
      </c>
      <c r="K13" s="51"/>
      <c r="L13" s="40">
        <f>J13*H13</f>
        <v>4183819.8499999996</v>
      </c>
      <c r="M13" s="61"/>
    </row>
    <row r="14" spans="1:13" ht="15.95" customHeight="1">
      <c r="A14" s="59"/>
      <c r="B14" s="21" t="s">
        <v>37</v>
      </c>
      <c r="C14" s="22" t="s">
        <v>38</v>
      </c>
      <c r="D14" s="22" t="s">
        <v>39</v>
      </c>
      <c r="E14" s="22"/>
      <c r="F14" s="23" t="s">
        <v>36</v>
      </c>
      <c r="G14" s="24"/>
      <c r="H14" s="25">
        <v>1</v>
      </c>
      <c r="I14" s="26">
        <v>476100</v>
      </c>
      <c r="J14" s="39">
        <f>IF(G14='No Modificar'!$C$4,((I14*1.1)*(1+$J$37)),IF(G14='No Modificar'!$C$2,((I14*1.06)*(1+$J$37)),IF(G14='No Modificar'!$C$5,((I14*1.06)*(1+$J$37)),IF(G14='No Modificar'!$C$3,((I14*1.08)*(1+$J$37)),(I14*(1+$J$37))))))</f>
        <v>566559</v>
      </c>
      <c r="K14" s="52"/>
      <c r="L14" s="41">
        <f t="shared" ref="L14:L35" si="0">J14*H14</f>
        <v>566559</v>
      </c>
      <c r="M14" s="61"/>
    </row>
    <row r="15" spans="1:13" ht="15.95" customHeight="1">
      <c r="A15" s="59"/>
      <c r="B15" s="21" t="s">
        <v>40</v>
      </c>
      <c r="C15" s="22" t="s">
        <v>38</v>
      </c>
      <c r="D15" s="22" t="s">
        <v>39</v>
      </c>
      <c r="E15" s="22"/>
      <c r="F15" s="23" t="s">
        <v>36</v>
      </c>
      <c r="G15" s="24"/>
      <c r="H15" s="25">
        <v>1</v>
      </c>
      <c r="I15" s="26">
        <v>476100</v>
      </c>
      <c r="J15" s="39">
        <f>IF(G15='No Modificar'!$C$4,((I15*1.1)*(1+$J$37)),IF(G15='No Modificar'!$C$2,((I15*1.06)*(1+$J$37)),IF(G15='No Modificar'!$C$5,((I15*1.06)*(1+$J$37)),IF(G15='No Modificar'!$C$3,((I15*1.08)*(1+$J$37)),(I15*(1+$J$37))))))</f>
        <v>566559</v>
      </c>
      <c r="K15" s="52"/>
      <c r="L15" s="41">
        <f t="shared" si="0"/>
        <v>566559</v>
      </c>
      <c r="M15" s="61"/>
    </row>
    <row r="16" spans="1:13" ht="15.95" customHeight="1">
      <c r="A16" s="59"/>
      <c r="B16" s="21" t="s">
        <v>41</v>
      </c>
      <c r="C16" s="22" t="s">
        <v>38</v>
      </c>
      <c r="D16" s="22" t="s">
        <v>39</v>
      </c>
      <c r="E16" s="22"/>
      <c r="F16" s="23" t="s">
        <v>36</v>
      </c>
      <c r="G16" s="24"/>
      <c r="H16" s="25">
        <v>1</v>
      </c>
      <c r="I16" s="26">
        <v>476100</v>
      </c>
      <c r="J16" s="39">
        <f>IF(G16='No Modificar'!$C$4,((I16*1.1)*(1+$J$37)),IF(G16='No Modificar'!$C$2,((I16*1.06)*(1+$J$37)),IF(G16='No Modificar'!$C$5,((I16*1.06)*(1+$J$37)),IF(G16='No Modificar'!$C$3,((I16*1.08)*(1+$J$37)),(I16*(1+$J$37))))))</f>
        <v>566559</v>
      </c>
      <c r="K16" s="52"/>
      <c r="L16" s="41">
        <f t="shared" si="0"/>
        <v>566559</v>
      </c>
      <c r="M16" s="61"/>
    </row>
    <row r="17" spans="1:13" ht="15.95" customHeight="1">
      <c r="A17" s="59"/>
      <c r="B17" s="21" t="s">
        <v>42</v>
      </c>
      <c r="C17" s="22" t="s">
        <v>38</v>
      </c>
      <c r="D17" s="22" t="s">
        <v>39</v>
      </c>
      <c r="E17" s="22"/>
      <c r="F17" s="23" t="s">
        <v>36</v>
      </c>
      <c r="G17" s="24"/>
      <c r="H17" s="25">
        <v>1</v>
      </c>
      <c r="I17" s="26">
        <v>476100</v>
      </c>
      <c r="J17" s="39">
        <f>IF(G17='No Modificar'!$C$4,((I17*1.1)*(1+$J$37)),IF(G17='No Modificar'!$C$2,((I17*1.06)*(1+$J$37)),IF(G17='No Modificar'!$C$5,((I17*1.06)*(1+$J$37)),IF(G17='No Modificar'!$C$3,((I17*1.08)*(1+$J$37)),(I17*(1+$J$37))))))</f>
        <v>566559</v>
      </c>
      <c r="K17" s="52"/>
      <c r="L17" s="41">
        <f t="shared" si="0"/>
        <v>566559</v>
      </c>
      <c r="M17" s="61"/>
    </row>
    <row r="18" spans="1:13" ht="15.95" customHeight="1">
      <c r="A18" s="59"/>
      <c r="B18" s="21" t="s">
        <v>43</v>
      </c>
      <c r="C18" s="22" t="s">
        <v>38</v>
      </c>
      <c r="D18" s="22" t="s">
        <v>39</v>
      </c>
      <c r="E18" s="22"/>
      <c r="F18" s="23" t="s">
        <v>36</v>
      </c>
      <c r="G18" s="24"/>
      <c r="H18" s="25">
        <v>1</v>
      </c>
      <c r="I18" s="26">
        <v>476100</v>
      </c>
      <c r="J18" s="39">
        <f>IF(G18='No Modificar'!$C$4,((I18*1.1)*(1+$J$37)),IF(G18='No Modificar'!$C$2,((I18*1.06)*(1+$J$37)),IF(G18='No Modificar'!$C$5,((I18*1.06)*(1+$J$37)),IF(G18='No Modificar'!$C$3,((I18*1.08)*(1+$J$37)),(I18*(1+$J$37))))))</f>
        <v>566559</v>
      </c>
      <c r="K18" s="52"/>
      <c r="L18" s="41">
        <f t="shared" si="0"/>
        <v>566559</v>
      </c>
      <c r="M18" s="61"/>
    </row>
    <row r="19" spans="1:13" ht="15.95" customHeight="1">
      <c r="A19" s="59"/>
      <c r="B19" s="21" t="s">
        <v>44</v>
      </c>
      <c r="C19" s="22" t="s">
        <v>38</v>
      </c>
      <c r="D19" s="22" t="s">
        <v>39</v>
      </c>
      <c r="E19" s="22"/>
      <c r="F19" s="23" t="s">
        <v>36</v>
      </c>
      <c r="G19" s="24"/>
      <c r="H19" s="25">
        <v>1</v>
      </c>
      <c r="I19" s="26">
        <v>476100</v>
      </c>
      <c r="J19" s="39">
        <f>IF(G19='No Modificar'!$C$4,((I19*1.1)*(1+$J$37)),IF(G19='No Modificar'!$C$2,((I19*1.06)*(1+$J$37)),IF(G19='No Modificar'!$C$5,((I19*1.06)*(1+$J$37)),IF(G19='No Modificar'!$C$3,((I19*1.08)*(1+$J$37)),(I19*(1+$J$37))))))</f>
        <v>566559</v>
      </c>
      <c r="K19" s="52"/>
      <c r="L19" s="41">
        <f t="shared" si="0"/>
        <v>566559</v>
      </c>
      <c r="M19" s="61"/>
    </row>
    <row r="20" spans="1:13" ht="15.95" customHeight="1">
      <c r="A20" s="59"/>
      <c r="B20" s="21"/>
      <c r="C20" s="22"/>
      <c r="D20" s="22"/>
      <c r="E20" s="22"/>
      <c r="F20" s="23"/>
      <c r="G20" s="24"/>
      <c r="H20" s="25"/>
      <c r="I20" s="26"/>
      <c r="J20" s="39">
        <f>IF(G20='No Modificar'!$C$4,((I20*1.1)*(1+$J$37)),IF(G20='No Modificar'!$C$2,((I20*1.06)*(1+$J$37)),IF(G20='No Modificar'!$C$5,((I20*1.06)*(1+$J$37)),IF(G20='No Modificar'!$C$3,((I20*1.08)*(1+$J$37)),(I20*(1+$J$37))))))</f>
        <v>0</v>
      </c>
      <c r="K20" s="52"/>
      <c r="L20" s="41">
        <f t="shared" si="0"/>
        <v>0</v>
      </c>
      <c r="M20" s="61"/>
    </row>
    <row r="21" spans="1:13" ht="15.95" customHeight="1">
      <c r="A21" s="59"/>
      <c r="B21" s="21"/>
      <c r="C21" s="22"/>
      <c r="D21" s="22"/>
      <c r="E21" s="22"/>
      <c r="F21" s="23"/>
      <c r="G21" s="24"/>
      <c r="H21" s="25"/>
      <c r="I21" s="26"/>
      <c r="J21" s="39">
        <f>IF(G21='No Modificar'!$C$4,((I21*1.1)*(1+$J$37)),IF(G21='No Modificar'!$C$2,((I21*1.06)*(1+$J$37)),IF(G21='No Modificar'!$C$5,((I21*1.06)*(1+$J$37)),IF(G21='No Modificar'!$C$3,((I21*1.08)*(1+$J$37)),(I21*(1+$J$37))))))</f>
        <v>0</v>
      </c>
      <c r="K21" s="52"/>
      <c r="L21" s="41">
        <f t="shared" si="0"/>
        <v>0</v>
      </c>
      <c r="M21" s="61"/>
    </row>
    <row r="22" spans="1:13" ht="15.95" customHeight="1">
      <c r="A22" s="59"/>
      <c r="B22" s="21"/>
      <c r="C22" s="22"/>
      <c r="D22" s="22"/>
      <c r="E22" s="22"/>
      <c r="F22" s="23"/>
      <c r="G22" s="24"/>
      <c r="H22" s="25"/>
      <c r="I22" s="26"/>
      <c r="J22" s="39">
        <f>IF(G22='No Modificar'!$C$4,((I22*1.1)*(1+$J$37)),IF(G22='No Modificar'!$C$2,((I22*1.06)*(1+$J$37)),IF(G22='No Modificar'!$C$5,((I22*1.06)*(1+$J$37)),IF(G22='No Modificar'!$C$3,((I22*1.08)*(1+$J$37)),(I22*(1+$J$37))))))</f>
        <v>0</v>
      </c>
      <c r="K22" s="52"/>
      <c r="L22" s="41">
        <f t="shared" si="0"/>
        <v>0</v>
      </c>
      <c r="M22" s="61"/>
    </row>
    <row r="23" spans="1:13" ht="15.95" customHeight="1">
      <c r="A23" s="59"/>
      <c r="B23" s="21"/>
      <c r="C23" s="22"/>
      <c r="D23" s="22"/>
      <c r="E23" s="22"/>
      <c r="F23" s="23"/>
      <c r="G23" s="24"/>
      <c r="H23" s="25"/>
      <c r="I23" s="26"/>
      <c r="J23" s="39">
        <f>IF(G23='No Modificar'!$C$4,((I23*1.1)*(1+$J$37)),IF(G23='No Modificar'!$C$2,((I23*1.06)*(1+$J$37)),IF(G23='No Modificar'!$C$5,((I23*1.06)*(1+$J$37)),IF(G23='No Modificar'!$C$3,((I23*1.08)*(1+$J$37)),(I23*(1+$J$37))))))</f>
        <v>0</v>
      </c>
      <c r="K23" s="52"/>
      <c r="L23" s="41">
        <f t="shared" si="0"/>
        <v>0</v>
      </c>
      <c r="M23" s="61"/>
    </row>
    <row r="24" spans="1:13" ht="15.95" customHeight="1">
      <c r="A24" s="59"/>
      <c r="B24" s="21"/>
      <c r="C24" s="22"/>
      <c r="D24" s="22"/>
      <c r="E24" s="22"/>
      <c r="F24" s="23"/>
      <c r="G24" s="24"/>
      <c r="H24" s="25"/>
      <c r="I24" s="26"/>
      <c r="J24" s="39">
        <f>IF(G24='No Modificar'!$C$4,((I24*1.1)*(1+$J$37)),IF(G24='No Modificar'!$C$2,((I24*1.06)*(1+$J$37)),IF(G24='No Modificar'!$C$5,((I24*1.06)*(1+$J$37)),IF(G24='No Modificar'!$C$3,((I24*1.08)*(1+$J$37)),(I24*(1+$J$37))))))</f>
        <v>0</v>
      </c>
      <c r="K24" s="52"/>
      <c r="L24" s="41">
        <f t="shared" si="0"/>
        <v>0</v>
      </c>
      <c r="M24" s="61"/>
    </row>
    <row r="25" spans="1:13" ht="15.95" customHeight="1">
      <c r="A25" s="59"/>
      <c r="B25" s="21"/>
      <c r="C25" s="22"/>
      <c r="D25" s="22"/>
      <c r="E25" s="22"/>
      <c r="F25" s="23"/>
      <c r="G25" s="24"/>
      <c r="H25" s="25"/>
      <c r="I25" s="26"/>
      <c r="J25" s="39">
        <f>IF(G25='No Modificar'!$C$4,((I25*1.1)*(1+$J$37)),IF(G25='No Modificar'!$C$2,((I25*1.06)*(1+$J$37)),IF(G25='No Modificar'!$C$5,((I25*1.06)*(1+$J$37)),IF(G25='No Modificar'!$C$3,((I25*1.08)*(1+$J$37)),(I25*(1+$J$37))))))</f>
        <v>0</v>
      </c>
      <c r="K25" s="52"/>
      <c r="L25" s="41">
        <f t="shared" si="0"/>
        <v>0</v>
      </c>
      <c r="M25" s="61"/>
    </row>
    <row r="26" spans="1:13" ht="15.95" customHeight="1">
      <c r="A26" s="59"/>
      <c r="B26" s="21"/>
      <c r="C26" s="22"/>
      <c r="D26" s="22"/>
      <c r="E26" s="22"/>
      <c r="F26" s="23"/>
      <c r="G26" s="24"/>
      <c r="H26" s="25"/>
      <c r="I26" s="26"/>
      <c r="J26" s="39">
        <f>IF(G26='No Modificar'!$C$4,((I26*1.1)*(1+$J$37)),IF(G26='No Modificar'!$C$2,((I26*1.06)*(1+$J$37)),IF(G26='No Modificar'!$C$5,((I26*1.06)*(1+$J$37)),IF(G26='No Modificar'!$C$3,((I26*1.08)*(1+$J$37)),(I26*(1+$J$37))))))</f>
        <v>0</v>
      </c>
      <c r="K26" s="52"/>
      <c r="L26" s="41">
        <f t="shared" si="0"/>
        <v>0</v>
      </c>
      <c r="M26" s="61"/>
    </row>
    <row r="27" spans="1:13" ht="15.95" customHeight="1">
      <c r="A27" s="59"/>
      <c r="B27" s="21"/>
      <c r="C27" s="22"/>
      <c r="D27" s="22"/>
      <c r="E27" s="22"/>
      <c r="F27" s="23"/>
      <c r="G27" s="24"/>
      <c r="H27" s="25"/>
      <c r="I27" s="26"/>
      <c r="J27" s="39">
        <f>IF(G27='No Modificar'!$C$4,((I27*1.1)*(1+$J$37)),IF(G27='No Modificar'!$C$2,((I27*1.06)*(1+$J$37)),IF(G27='No Modificar'!$C$5,((I27*1.06)*(1+$J$37)),IF(G27='No Modificar'!$C$3,((I27*1.08)*(1+$J$37)),(I27*(1+$J$37))))))</f>
        <v>0</v>
      </c>
      <c r="K27" s="52"/>
      <c r="L27" s="41">
        <f t="shared" si="0"/>
        <v>0</v>
      </c>
      <c r="M27" s="61"/>
    </row>
    <row r="28" spans="1:13" ht="15.95" customHeight="1">
      <c r="A28" s="59"/>
      <c r="B28" s="21"/>
      <c r="C28" s="22"/>
      <c r="D28" s="22"/>
      <c r="E28" s="22"/>
      <c r="F28" s="23"/>
      <c r="G28" s="24"/>
      <c r="H28" s="25"/>
      <c r="I28" s="26"/>
      <c r="J28" s="39">
        <f>IF(G28='No Modificar'!$C$4,((I28*1.1)*(1+$J$37)),IF(G28='No Modificar'!$C$2,((I28*1.06)*(1+$J$37)),IF(G28='No Modificar'!$C$5,((I28*1.06)*(1+$J$37)),IF(G28='No Modificar'!$C$3,((I28*1.08)*(1+$J$37)),(I28*(1+$J$37))))))</f>
        <v>0</v>
      </c>
      <c r="K28" s="52"/>
      <c r="L28" s="41">
        <f t="shared" si="0"/>
        <v>0</v>
      </c>
      <c r="M28" s="61"/>
    </row>
    <row r="29" spans="1:13" ht="15.95" customHeight="1">
      <c r="A29" s="59"/>
      <c r="B29" s="21"/>
      <c r="C29" s="22"/>
      <c r="D29" s="22"/>
      <c r="E29" s="22"/>
      <c r="F29" s="23"/>
      <c r="G29" s="24"/>
      <c r="H29" s="25"/>
      <c r="I29" s="26"/>
      <c r="J29" s="39">
        <f>IF(G29='No Modificar'!$C$4,((I29*1.1)*(1+$J$37)),IF(G29='No Modificar'!$C$2,((I29*1.06)*(1+$J$37)),IF(G29='No Modificar'!$C$5,((I29*1.06)*(1+$J$37)),IF(G29='No Modificar'!$C$3,((I29*1.08)*(1+$J$37)),(I29*(1+$J$37))))))</f>
        <v>0</v>
      </c>
      <c r="K29" s="52"/>
      <c r="L29" s="41">
        <f t="shared" si="0"/>
        <v>0</v>
      </c>
      <c r="M29" s="61"/>
    </row>
    <row r="30" spans="1:13" ht="15.95" customHeight="1">
      <c r="A30" s="59"/>
      <c r="B30" s="21"/>
      <c r="C30" s="22"/>
      <c r="D30" s="22"/>
      <c r="E30" s="22"/>
      <c r="F30" s="23"/>
      <c r="G30" s="24"/>
      <c r="H30" s="25"/>
      <c r="I30" s="26"/>
      <c r="J30" s="39">
        <f>IF(G30='No Modificar'!$C$4,((I30*1.1)*(1+$J$37)),IF(G30='No Modificar'!$C$2,((I30*1.06)*(1+$J$37)),IF(G30='No Modificar'!$C$5,((I30*1.06)*(1+$J$37)),IF(G30='No Modificar'!$C$3,((I30*1.08)*(1+$J$37)),(I30*(1+$J$37))))))</f>
        <v>0</v>
      </c>
      <c r="K30" s="52"/>
      <c r="L30" s="41">
        <f t="shared" si="0"/>
        <v>0</v>
      </c>
      <c r="M30" s="61"/>
    </row>
    <row r="31" spans="1:13" ht="15.95" customHeight="1">
      <c r="A31" s="59"/>
      <c r="B31" s="21"/>
      <c r="C31" s="22"/>
      <c r="D31" s="22"/>
      <c r="E31" s="22"/>
      <c r="F31" s="23"/>
      <c r="G31" s="24"/>
      <c r="H31" s="25"/>
      <c r="I31" s="26"/>
      <c r="J31" s="39">
        <f>IF(G31='No Modificar'!$C$4,((I31*1.1)*(1+$J$37)),IF(G31='No Modificar'!$C$2,((I31*1.06)*(1+$J$37)),IF(G31='No Modificar'!$C$5,((I31*1.06)*(1+$J$37)),IF(G31='No Modificar'!$C$3,((I31*1.08)*(1+$J$37)),(I31*(1+$J$37))))))</f>
        <v>0</v>
      </c>
      <c r="K31" s="52"/>
      <c r="L31" s="41">
        <f t="shared" si="0"/>
        <v>0</v>
      </c>
      <c r="M31" s="61"/>
    </row>
    <row r="32" spans="1:13" ht="15.95" customHeight="1">
      <c r="A32" s="59"/>
      <c r="B32" s="21"/>
      <c r="C32" s="22"/>
      <c r="D32" s="22"/>
      <c r="E32" s="22"/>
      <c r="F32" s="23"/>
      <c r="G32" s="24"/>
      <c r="H32" s="25"/>
      <c r="I32" s="26"/>
      <c r="J32" s="39">
        <f>IF(G32='No Modificar'!$C$4,((I32*1.1)*(1+$J$37)),IF(G32='No Modificar'!$C$2,((I32*1.06)*(1+$J$37)),IF(G32='No Modificar'!$C$5,((I32*1.06)*(1+$J$37)),IF(G32='No Modificar'!$C$3,((I32*1.08)*(1+$J$37)),(I32*(1+$J$37))))))</f>
        <v>0</v>
      </c>
      <c r="K32" s="52"/>
      <c r="L32" s="41">
        <f t="shared" si="0"/>
        <v>0</v>
      </c>
      <c r="M32" s="61"/>
    </row>
    <row r="33" spans="1:13" ht="15.95" customHeight="1">
      <c r="A33" s="59"/>
      <c r="B33" s="21"/>
      <c r="C33" s="22"/>
      <c r="D33" s="22"/>
      <c r="E33" s="22"/>
      <c r="F33" s="23"/>
      <c r="G33" s="24"/>
      <c r="H33" s="25"/>
      <c r="I33" s="26"/>
      <c r="J33" s="39">
        <f>IF(G33='No Modificar'!$C$4,((I33*1.1)*(1+$J$37)),IF(G33='No Modificar'!$C$2,((I33*1.06)*(1+$J$37)),IF(G33='No Modificar'!$C$5,((I33*1.06)*(1+$J$37)),IF(G33='No Modificar'!$C$3,((I33*1.08)*(1+$J$37)),(I33*(1+$J$37))))))</f>
        <v>0</v>
      </c>
      <c r="K33" s="52"/>
      <c r="L33" s="41">
        <f t="shared" si="0"/>
        <v>0</v>
      </c>
      <c r="M33" s="61"/>
    </row>
    <row r="34" spans="1:13" ht="15.95" customHeight="1">
      <c r="A34" s="59"/>
      <c r="B34" s="21"/>
      <c r="C34" s="22"/>
      <c r="D34" s="22"/>
      <c r="E34" s="22"/>
      <c r="F34" s="23"/>
      <c r="G34" s="24"/>
      <c r="H34" s="25"/>
      <c r="I34" s="26"/>
      <c r="J34" s="39">
        <f>IF(G34='No Modificar'!$C$4,((I34*1.1)*(1+$J$37)),IF(G34='No Modificar'!$C$2,((I34*1.06)*(1+$J$37)),IF(G34='No Modificar'!$C$5,((I34*1.06)*(1+$J$37)),IF(G34='No Modificar'!$C$3,((I34*1.08)*(1+$J$37)),(I34*(1+$J$37))))))</f>
        <v>0</v>
      </c>
      <c r="K34" s="52"/>
      <c r="L34" s="41">
        <f t="shared" si="0"/>
        <v>0</v>
      </c>
      <c r="M34" s="61"/>
    </row>
    <row r="35" spans="1:13" ht="15.95" customHeight="1" thickBot="1">
      <c r="A35" s="59"/>
      <c r="B35" s="27"/>
      <c r="C35" s="28"/>
      <c r="D35" s="28"/>
      <c r="E35" s="28"/>
      <c r="F35" s="23"/>
      <c r="G35" s="29"/>
      <c r="H35" s="30"/>
      <c r="I35" s="31"/>
      <c r="J35" s="39">
        <f>IF(G35='No Modificar'!$C$4,((I35*1.1)*(1+$J$37)),IF(G35='No Modificar'!$C$2,((I35*1.06)*(1+$J$37)),IF(G35='No Modificar'!$C$5,((I35*1.06)*(1+$J$37)),IF(G35='No Modificar'!$C$3,((I35*1.08)*(1+$J$37)),(I35*(1+$J$37))))))</f>
        <v>0</v>
      </c>
      <c r="K35" s="53"/>
      <c r="L35" s="42">
        <f t="shared" si="0"/>
        <v>0</v>
      </c>
      <c r="M35" s="61"/>
    </row>
    <row r="36" spans="1:13" ht="15.95" customHeight="1">
      <c r="A36" s="58"/>
      <c r="B36" s="98"/>
      <c r="C36" s="99"/>
      <c r="D36" s="99"/>
      <c r="E36" s="99"/>
      <c r="F36" s="99"/>
      <c r="G36" s="99"/>
      <c r="H36" s="100"/>
      <c r="I36" s="32"/>
      <c r="J36" s="86" t="s">
        <v>45</v>
      </c>
      <c r="K36" s="87"/>
      <c r="L36" s="33">
        <f>(SUM(L13:L35))/(1+J37)</f>
        <v>6372415</v>
      </c>
      <c r="M36" s="58"/>
    </row>
    <row r="37" spans="1:13" ht="15.95" customHeight="1">
      <c r="A37" s="58"/>
      <c r="B37" s="101"/>
      <c r="C37" s="102"/>
      <c r="D37" s="102"/>
      <c r="E37" s="102"/>
      <c r="F37" s="102"/>
      <c r="G37" s="102"/>
      <c r="H37" s="103"/>
      <c r="I37" s="34" t="s">
        <v>46</v>
      </c>
      <c r="J37" s="90">
        <v>0.19</v>
      </c>
      <c r="K37" s="91"/>
      <c r="L37" s="35">
        <f>+J37*L36</f>
        <v>1210758.8500000001</v>
      </c>
      <c r="M37" s="58"/>
    </row>
    <row r="38" spans="1:13" ht="15.95" customHeight="1" thickBot="1">
      <c r="A38" s="58"/>
      <c r="B38" s="104"/>
      <c r="C38" s="105"/>
      <c r="D38" s="105"/>
      <c r="E38" s="105"/>
      <c r="F38" s="105"/>
      <c r="G38" s="105"/>
      <c r="H38" s="106"/>
      <c r="I38" s="36"/>
      <c r="J38" s="88" t="s">
        <v>32</v>
      </c>
      <c r="K38" s="89"/>
      <c r="L38" s="37">
        <f>SUM(L13:L35)</f>
        <v>7583173.8499999996</v>
      </c>
      <c r="M38" s="58"/>
    </row>
    <row r="39" spans="1:13" ht="18" customHeight="1" thickBot="1">
      <c r="A39" s="60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60"/>
    </row>
  </sheetData>
  <sheetProtection formatCells="0" formatColumns="0" formatRows="0" insertRows="0" deleteRows="0"/>
  <mergeCells count="21">
    <mergeCell ref="J38:K38"/>
    <mergeCell ref="J37:K37"/>
    <mergeCell ref="B10:L10"/>
    <mergeCell ref="B11:L11"/>
    <mergeCell ref="B36:H38"/>
    <mergeCell ref="A1:A39"/>
    <mergeCell ref="M1:M39"/>
    <mergeCell ref="B2:L2"/>
    <mergeCell ref="F6:G6"/>
    <mergeCell ref="F7:G7"/>
    <mergeCell ref="F8:G8"/>
    <mergeCell ref="H3:L9"/>
    <mergeCell ref="C7:D7"/>
    <mergeCell ref="C4:E4"/>
    <mergeCell ref="C6:D6"/>
    <mergeCell ref="C8:D8"/>
    <mergeCell ref="C3:G3"/>
    <mergeCell ref="C5:E5"/>
    <mergeCell ref="F4:F5"/>
    <mergeCell ref="G4:G5"/>
    <mergeCell ref="J36:K36"/>
  </mergeCells>
  <dataValidations count="1">
    <dataValidation type="list" allowBlank="1" showInputMessage="1" showErrorMessage="1" sqref="G13:G35" xr:uid="{00000000-0002-0000-0000-000000000000}">
      <formula1>INDIRECT(F13)</formula1>
    </dataValidation>
  </dataValidations>
  <pageMargins left="0" right="0" top="0.39370078740157483" bottom="0.39370078740157483" header="0.31496062992125984" footer="0.31496062992125984"/>
  <pageSetup scale="70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'No Modificar'!$E$2:$E$10</xm:f>
          </x14:formula1>
          <xm:sqref>C6:D6</xm:sqref>
        </x14:dataValidation>
        <x14:dataValidation type="list" allowBlank="1" showInputMessage="1" showErrorMessage="1" xr:uid="{00000000-0002-0000-0000-000002000000}">
          <x14:formula1>
            <xm:f>'No Modificar'!$A$2:$A$10</xm:f>
          </x14:formula1>
          <xm:sqref>F40:G1048576</xm:sqref>
        </x14:dataValidation>
        <x14:dataValidation type="list" allowBlank="1" showInputMessage="1" showErrorMessage="1" xr:uid="{00000000-0002-0000-0000-000003000000}">
          <x14:formula1>
            <xm:f>'No Modificar'!$I$2:$I$80</xm:f>
          </x14:formula1>
          <xm:sqref>F6:G6</xm:sqref>
        </x14:dataValidation>
        <x14:dataValidation type="list" allowBlank="1" showInputMessage="1" showErrorMessage="1" xr:uid="{00000000-0002-0000-0000-000004000000}">
          <x14:formula1>
            <xm:f>'No Modificar'!$A$2:$A$3</xm:f>
          </x14:formula1>
          <xm:sqref>F13:F35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115"/>
  <sheetViews>
    <sheetView workbookViewId="0"/>
  </sheetViews>
  <sheetFormatPr defaultColWidth="11.42578125" defaultRowHeight="15"/>
  <cols>
    <col min="1" max="1" width="15.28515625" bestFit="1" customWidth="1"/>
    <col min="3" max="3" width="22.28515625" bestFit="1" customWidth="1"/>
    <col min="5" max="5" width="18" bestFit="1" customWidth="1"/>
    <col min="7" max="7" width="30.42578125" bestFit="1" customWidth="1"/>
    <col min="9" max="9" width="42.5703125" bestFit="1" customWidth="1"/>
  </cols>
  <sheetData>
    <row r="1" spans="1:9">
      <c r="A1" s="1" t="s">
        <v>26</v>
      </c>
      <c r="C1" t="s">
        <v>47</v>
      </c>
      <c r="E1" s="4" t="s">
        <v>48</v>
      </c>
      <c r="G1" s="4" t="s">
        <v>49</v>
      </c>
      <c r="H1" s="4"/>
      <c r="I1" t="s">
        <v>50</v>
      </c>
    </row>
    <row r="2" spans="1:9">
      <c r="A2" s="3" t="s">
        <v>36</v>
      </c>
      <c r="C2" t="s">
        <v>51</v>
      </c>
      <c r="E2" t="s">
        <v>52</v>
      </c>
      <c r="G2" t="s">
        <v>53</v>
      </c>
      <c r="I2" t="s">
        <v>54</v>
      </c>
    </row>
    <row r="3" spans="1:9">
      <c r="A3" s="2" t="s">
        <v>55</v>
      </c>
      <c r="C3" t="s">
        <v>56</v>
      </c>
      <c r="E3" t="s">
        <v>57</v>
      </c>
      <c r="G3" t="s">
        <v>58</v>
      </c>
      <c r="I3" t="s">
        <v>59</v>
      </c>
    </row>
    <row r="4" spans="1:9">
      <c r="A4" s="2"/>
      <c r="C4" t="s">
        <v>60</v>
      </c>
      <c r="E4" t="s">
        <v>61</v>
      </c>
      <c r="G4" t="s">
        <v>62</v>
      </c>
      <c r="I4" t="s">
        <v>63</v>
      </c>
    </row>
    <row r="5" spans="1:9">
      <c r="A5" s="2"/>
      <c r="C5" t="s">
        <v>64</v>
      </c>
      <c r="E5" t="s">
        <v>65</v>
      </c>
      <c r="G5" t="s">
        <v>66</v>
      </c>
      <c r="I5" t="s">
        <v>67</v>
      </c>
    </row>
    <row r="6" spans="1:9">
      <c r="A6" s="2"/>
      <c r="E6" t="s">
        <v>9</v>
      </c>
      <c r="G6" t="s">
        <v>68</v>
      </c>
      <c r="I6" t="s">
        <v>69</v>
      </c>
    </row>
    <row r="7" spans="1:9">
      <c r="A7" s="2"/>
      <c r="E7" t="s">
        <v>70</v>
      </c>
      <c r="G7" t="s">
        <v>71</v>
      </c>
      <c r="I7" t="s">
        <v>72</v>
      </c>
    </row>
    <row r="8" spans="1:9">
      <c r="A8" s="2"/>
      <c r="E8" t="s">
        <v>73</v>
      </c>
      <c r="G8" t="s">
        <v>74</v>
      </c>
      <c r="I8" t="s">
        <v>75</v>
      </c>
    </row>
    <row r="9" spans="1:9">
      <c r="A9" s="2"/>
      <c r="E9" t="s">
        <v>76</v>
      </c>
      <c r="G9" t="s">
        <v>77</v>
      </c>
      <c r="I9" t="s">
        <v>78</v>
      </c>
    </row>
    <row r="10" spans="1:9">
      <c r="A10" s="2"/>
      <c r="E10" t="s">
        <v>79</v>
      </c>
      <c r="G10" t="s">
        <v>80</v>
      </c>
      <c r="I10" t="s">
        <v>81</v>
      </c>
    </row>
    <row r="11" spans="1:9">
      <c r="A11" s="2"/>
      <c r="G11" t="s">
        <v>82</v>
      </c>
      <c r="I11" t="s">
        <v>83</v>
      </c>
    </row>
    <row r="12" spans="1:9">
      <c r="A12" s="3"/>
      <c r="G12" t="s">
        <v>84</v>
      </c>
      <c r="I12" t="s">
        <v>85</v>
      </c>
    </row>
    <row r="13" spans="1:9">
      <c r="G13" t="s">
        <v>86</v>
      </c>
      <c r="I13" t="s">
        <v>87</v>
      </c>
    </row>
    <row r="14" spans="1:9">
      <c r="G14" t="s">
        <v>88</v>
      </c>
      <c r="I14" t="s">
        <v>89</v>
      </c>
    </row>
    <row r="15" spans="1:9">
      <c r="G15" t="s">
        <v>90</v>
      </c>
      <c r="I15" t="s">
        <v>91</v>
      </c>
    </row>
    <row r="16" spans="1:9">
      <c r="G16" t="s">
        <v>92</v>
      </c>
      <c r="I16" t="s">
        <v>93</v>
      </c>
    </row>
    <row r="17" spans="7:9">
      <c r="G17" t="s">
        <v>94</v>
      </c>
      <c r="I17" t="s">
        <v>95</v>
      </c>
    </row>
    <row r="18" spans="7:9">
      <c r="G18" t="s">
        <v>96</v>
      </c>
      <c r="I18" t="s">
        <v>97</v>
      </c>
    </row>
    <row r="19" spans="7:9">
      <c r="G19" t="s">
        <v>98</v>
      </c>
      <c r="I19" t="s">
        <v>99</v>
      </c>
    </row>
    <row r="20" spans="7:9">
      <c r="G20" t="s">
        <v>100</v>
      </c>
      <c r="I20" t="s">
        <v>101</v>
      </c>
    </row>
    <row r="21" spans="7:9">
      <c r="G21" t="s">
        <v>102</v>
      </c>
      <c r="I21" t="s">
        <v>103</v>
      </c>
    </row>
    <row r="22" spans="7:9">
      <c r="G22" t="s">
        <v>104</v>
      </c>
      <c r="I22" t="s">
        <v>105</v>
      </c>
    </row>
    <row r="23" spans="7:9">
      <c r="G23" t="s">
        <v>106</v>
      </c>
      <c r="I23" t="s">
        <v>107</v>
      </c>
    </row>
    <row r="24" spans="7:9">
      <c r="G24" t="s">
        <v>108</v>
      </c>
      <c r="I24" t="s">
        <v>109</v>
      </c>
    </row>
    <row r="25" spans="7:9">
      <c r="G25" t="s">
        <v>110</v>
      </c>
      <c r="I25" t="s">
        <v>111</v>
      </c>
    </row>
    <row r="26" spans="7:9">
      <c r="G26" t="s">
        <v>112</v>
      </c>
      <c r="I26" t="s">
        <v>113</v>
      </c>
    </row>
    <row r="27" spans="7:9">
      <c r="I27" t="s">
        <v>114</v>
      </c>
    </row>
    <row r="28" spans="7:9">
      <c r="I28" t="s">
        <v>115</v>
      </c>
    </row>
    <row r="29" spans="7:9">
      <c r="I29" t="s">
        <v>116</v>
      </c>
    </row>
    <row r="30" spans="7:9">
      <c r="I30" t="s">
        <v>117</v>
      </c>
    </row>
    <row r="31" spans="7:9">
      <c r="I31" t="s">
        <v>118</v>
      </c>
    </row>
    <row r="32" spans="7:9">
      <c r="I32" t="s">
        <v>119</v>
      </c>
    </row>
    <row r="33" spans="9:9">
      <c r="I33" t="s">
        <v>120</v>
      </c>
    </row>
    <row r="34" spans="9:9">
      <c r="I34" t="s">
        <v>121</v>
      </c>
    </row>
    <row r="35" spans="9:9">
      <c r="I35" t="s">
        <v>122</v>
      </c>
    </row>
    <row r="36" spans="9:9">
      <c r="I36" t="s">
        <v>123</v>
      </c>
    </row>
    <row r="37" spans="9:9">
      <c r="I37" t="s">
        <v>11</v>
      </c>
    </row>
    <row r="38" spans="9:9">
      <c r="I38" t="s">
        <v>124</v>
      </c>
    </row>
    <row r="39" spans="9:9">
      <c r="I39" t="s">
        <v>125</v>
      </c>
    </row>
    <row r="40" spans="9:9">
      <c r="I40" t="s">
        <v>126</v>
      </c>
    </row>
    <row r="41" spans="9:9">
      <c r="I41" t="s">
        <v>127</v>
      </c>
    </row>
    <row r="42" spans="9:9">
      <c r="I42" t="s">
        <v>128</v>
      </c>
    </row>
    <row r="43" spans="9:9">
      <c r="I43" t="s">
        <v>129</v>
      </c>
    </row>
    <row r="44" spans="9:9">
      <c r="I44" t="s">
        <v>130</v>
      </c>
    </row>
    <row r="45" spans="9:9">
      <c r="I45" t="s">
        <v>131</v>
      </c>
    </row>
    <row r="46" spans="9:9">
      <c r="I46" t="s">
        <v>132</v>
      </c>
    </row>
    <row r="47" spans="9:9">
      <c r="I47" t="s">
        <v>133</v>
      </c>
    </row>
    <row r="48" spans="9:9">
      <c r="I48" t="s">
        <v>134</v>
      </c>
    </row>
    <row r="49" spans="9:9">
      <c r="I49" t="s">
        <v>135</v>
      </c>
    </row>
    <row r="50" spans="9:9">
      <c r="I50" t="s">
        <v>136</v>
      </c>
    </row>
    <row r="51" spans="9:9">
      <c r="I51" t="s">
        <v>137</v>
      </c>
    </row>
    <row r="52" spans="9:9">
      <c r="I52" t="s">
        <v>138</v>
      </c>
    </row>
    <row r="53" spans="9:9">
      <c r="I53" t="s">
        <v>139</v>
      </c>
    </row>
    <row r="54" spans="9:9">
      <c r="I54" t="s">
        <v>140</v>
      </c>
    </row>
    <row r="55" spans="9:9">
      <c r="I55" t="s">
        <v>141</v>
      </c>
    </row>
    <row r="56" spans="9:9">
      <c r="I56" t="s">
        <v>142</v>
      </c>
    </row>
    <row r="57" spans="9:9">
      <c r="I57" t="s">
        <v>143</v>
      </c>
    </row>
    <row r="58" spans="9:9">
      <c r="I58" t="s">
        <v>144</v>
      </c>
    </row>
    <row r="59" spans="9:9">
      <c r="I59" t="s">
        <v>145</v>
      </c>
    </row>
    <row r="60" spans="9:9">
      <c r="I60" t="s">
        <v>146</v>
      </c>
    </row>
    <row r="61" spans="9:9">
      <c r="I61" t="s">
        <v>147</v>
      </c>
    </row>
    <row r="62" spans="9:9">
      <c r="I62" t="s">
        <v>148</v>
      </c>
    </row>
    <row r="63" spans="9:9">
      <c r="I63" t="s">
        <v>149</v>
      </c>
    </row>
    <row r="64" spans="9:9">
      <c r="I64" t="s">
        <v>150</v>
      </c>
    </row>
    <row r="65" spans="9:9">
      <c r="I65" t="s">
        <v>151</v>
      </c>
    </row>
    <row r="66" spans="9:9">
      <c r="I66" t="s">
        <v>152</v>
      </c>
    </row>
    <row r="67" spans="9:9">
      <c r="I67" t="s">
        <v>153</v>
      </c>
    </row>
    <row r="68" spans="9:9">
      <c r="I68" t="s">
        <v>154</v>
      </c>
    </row>
    <row r="69" spans="9:9">
      <c r="I69" t="s">
        <v>155</v>
      </c>
    </row>
    <row r="70" spans="9:9">
      <c r="I70" t="s">
        <v>156</v>
      </c>
    </row>
    <row r="71" spans="9:9">
      <c r="I71" t="s">
        <v>157</v>
      </c>
    </row>
    <row r="72" spans="9:9">
      <c r="I72" t="s">
        <v>158</v>
      </c>
    </row>
    <row r="73" spans="9:9">
      <c r="I73" t="s">
        <v>159</v>
      </c>
    </row>
    <row r="74" spans="9:9">
      <c r="I74" t="s">
        <v>160</v>
      </c>
    </row>
    <row r="75" spans="9:9">
      <c r="I75" t="s">
        <v>161</v>
      </c>
    </row>
    <row r="76" spans="9:9">
      <c r="I76" t="s">
        <v>162</v>
      </c>
    </row>
    <row r="77" spans="9:9">
      <c r="I77" t="s">
        <v>163</v>
      </c>
    </row>
    <row r="78" spans="9:9">
      <c r="I78" t="s">
        <v>164</v>
      </c>
    </row>
    <row r="79" spans="9:9">
      <c r="I79" t="s">
        <v>165</v>
      </c>
    </row>
    <row r="80" spans="9:9">
      <c r="I80" t="s">
        <v>166</v>
      </c>
    </row>
    <row r="97" spans="9:9">
      <c r="I97" t="s">
        <v>167</v>
      </c>
    </row>
    <row r="98" spans="9:9">
      <c r="I98" t="s">
        <v>168</v>
      </c>
    </row>
    <row r="99" spans="9:9">
      <c r="I99" t="s">
        <v>169</v>
      </c>
    </row>
    <row r="100" spans="9:9">
      <c r="I100" t="s">
        <v>170</v>
      </c>
    </row>
    <row r="101" spans="9:9">
      <c r="I101" t="s">
        <v>171</v>
      </c>
    </row>
    <row r="102" spans="9:9">
      <c r="I102" t="s">
        <v>172</v>
      </c>
    </row>
    <row r="103" spans="9:9">
      <c r="I103" t="s">
        <v>173</v>
      </c>
    </row>
    <row r="104" spans="9:9">
      <c r="I104" t="s">
        <v>174</v>
      </c>
    </row>
    <row r="105" spans="9:9">
      <c r="I105" t="s">
        <v>175</v>
      </c>
    </row>
    <row r="106" spans="9:9">
      <c r="I106" t="s">
        <v>176</v>
      </c>
    </row>
    <row r="107" spans="9:9">
      <c r="I107" t="s">
        <v>177</v>
      </c>
    </row>
    <row r="108" spans="9:9">
      <c r="I108" t="s">
        <v>178</v>
      </c>
    </row>
    <row r="109" spans="9:9">
      <c r="I109" t="s">
        <v>179</v>
      </c>
    </row>
    <row r="110" spans="9:9">
      <c r="I110" t="s">
        <v>180</v>
      </c>
    </row>
    <row r="111" spans="9:9">
      <c r="I111" t="s">
        <v>181</v>
      </c>
    </row>
    <row r="112" spans="9:9">
      <c r="I112" t="s">
        <v>182</v>
      </c>
    </row>
    <row r="113" spans="9:9">
      <c r="I113" t="s">
        <v>183</v>
      </c>
    </row>
    <row r="114" spans="9:9">
      <c r="I114" t="s">
        <v>184</v>
      </c>
    </row>
    <row r="115" spans="9:9">
      <c r="I115" t="s">
        <v>185</v>
      </c>
    </row>
  </sheetData>
  <conditionalFormatting sqref="I2:I67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edido Automundial SREE y PREE" ma:contentTypeID="0x010100B4403B3C40CCA74F8BAC559D1577A575006DF35F2AE21F324E932C1CF410ADB258" ma:contentTypeVersion="5" ma:contentTypeDescription="" ma:contentTypeScope="" ma:versionID="e5760465fb9e928fb14e645846d3a8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C0667B-4DE3-430C-B9E3-87220BF775D0}"/>
</file>

<file path=customXml/itemProps2.xml><?xml version="1.0" encoding="utf-8"?>
<ds:datastoreItem xmlns:ds="http://schemas.openxmlformats.org/officeDocument/2006/customXml" ds:itemID="{9C88DD53-D4E7-42CF-8F73-A8FF9DB598DC}"/>
</file>

<file path=customXml/itemProps3.xml><?xml version="1.0" encoding="utf-8"?>
<ds:datastoreItem xmlns:ds="http://schemas.openxmlformats.org/officeDocument/2006/customXml" ds:itemID="{9545AF46-2EC9-4F74-98FF-A5C70D5A7F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Windows</dc:creator>
  <cp:keywords/>
  <dc:description/>
  <cp:lastModifiedBy/>
  <cp:revision/>
  <dcterms:created xsi:type="dcterms:W3CDTF">2020-06-04T03:45:05Z</dcterms:created>
  <dcterms:modified xsi:type="dcterms:W3CDTF">2021-05-07T16:39:02Z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0x010100B4403B3C40CCA74F8BAC559D1577A575006DF35F2AE21F324E932C1CF410ADB258</vt:lpwstr>
  </property>
</Properties>
</file>